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iquito" sheetId="1" state="visible" r:id="rId1"/>
  </sheets>
  <definedNames>
    <definedName name="_xlnm.Print_Area" localSheetId="0">'Finiquito'!$A$1:$B$57</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00 &quot;€&quot;"/>
  </numFmts>
  <fonts count="6">
    <font>
      <name val="Calibri"/>
      <family val="2"/>
      <color theme="1"/>
      <sz val="11"/>
      <scheme val="minor"/>
    </font>
    <font>
      <name val="Arial"/>
      <b val="1"/>
      <sz val="13"/>
    </font>
    <font>
      <name val="Arial"/>
      <i val="1"/>
      <sz val="8"/>
    </font>
    <font>
      <name val="Arial"/>
      <b val="1"/>
      <sz val="10"/>
    </font>
    <font>
      <name val="Arial"/>
      <sz val="10"/>
    </font>
    <font>
      <name val="Arial"/>
      <b val="1"/>
      <sz val="12"/>
    </font>
  </fonts>
  <fills count="3">
    <fill>
      <patternFill/>
    </fill>
    <fill>
      <patternFill patternType="gray125"/>
    </fill>
    <fill>
      <patternFill patternType="solid">
        <fgColor rgb="00F2F2F2"/>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1" applyAlignment="1" pivotButton="0" quotePrefix="0" xfId="0">
      <alignment vertical="top" wrapText="1"/>
    </xf>
    <xf numFmtId="165" fontId="4" fillId="2" borderId="1" pivotButton="0" quotePrefix="0" xfId="0"/>
    <xf numFmtId="0" fontId="4" fillId="2" borderId="1" pivotButton="0" quotePrefix="0" xfId="0"/>
    <xf numFmtId="166" fontId="4" fillId="2" borderId="1" pivotButton="0" quotePrefix="0" xfId="0"/>
    <xf numFmtId="1" fontId="4" fillId="2" borderId="1" pivotButton="0" quotePrefix="0" xfId="0"/>
    <xf numFmtId="166" fontId="4" fillId="0" borderId="1" pivotButton="0" quotePrefix="0" xfId="0"/>
    <xf numFmtId="1" fontId="4" fillId="0" borderId="1" pivotButton="0" quotePrefix="0" xfId="0"/>
    <xf numFmtId="2" fontId="4" fillId="0" borderId="1" pivotButton="0" quotePrefix="0" xfId="0"/>
    <xf numFmtId="0" fontId="4" fillId="0" borderId="1" pivotButton="0" quotePrefix="0" xfId="0"/>
    <xf numFmtId="0" fontId="3" fillId="0" borderId="1" pivotButton="0" quotePrefix="0" xfId="0"/>
    <xf numFmtId="166" fontId="3" fillId="0" borderId="1" pivotButton="0" quotePrefix="0" xfId="0"/>
    <xf numFmtId="0" fontId="5" fillId="0" borderId="1" pivotButton="0" quotePrefix="0" xfId="0"/>
    <xf numFmtId="166" fontId="5" fillId="0" borderId="1"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56"/>
  <sheetViews>
    <sheetView showGridLines="0" workbookViewId="0">
      <selection activeCell="A1" sqref="A1"/>
    </sheetView>
  </sheetViews>
  <sheetFormatPr baseColWidth="8" defaultRowHeight="15"/>
  <cols>
    <col width="64" customWidth="1" min="1" max="1"/>
    <col width="18" customWidth="1" min="2" max="2"/>
  </cols>
  <sheetData>
    <row r="1">
      <c r="A1" s="1" t="inlineStr">
        <is>
          <t>CALCULADORA DE FINIQUITO E INDEMNIZACIÓN · 2026</t>
        </is>
      </c>
    </row>
    <row r="2">
      <c r="A2" s="2" t="inlineStr">
        <is>
          <t>Rellena solo las celdas grises. El resto se calcula solo. Importes brutos.</t>
        </is>
      </c>
    </row>
    <row r="4">
      <c r="A4" s="3" t="inlineStr">
        <is>
          <t>1. DATOS DEL CONTRATO</t>
        </is>
      </c>
    </row>
    <row r="5" ht="15" customHeight="1">
      <c r="A5" s="4" t="inlineStr">
        <is>
          <t>Fecha de inicio del contrato (antigüedad)</t>
        </is>
      </c>
      <c r="B5" s="5" t="n">
        <v>44986</v>
      </c>
    </row>
    <row r="6" ht="15" customHeight="1">
      <c r="A6" s="4" t="inlineStr">
        <is>
          <t>Fecha de baja (último día trabajado)</t>
        </is>
      </c>
      <c r="B6" s="5" t="n">
        <v>46310</v>
      </c>
    </row>
    <row r="7" ht="15" customHeight="1">
      <c r="A7" s="4" t="inlineStr">
        <is>
          <t>Causa de la extinción (elige en la lista)</t>
        </is>
      </c>
      <c r="B7" s="6" t="inlineStr">
        <is>
          <t>Dimisión o baja voluntaria</t>
        </is>
      </c>
    </row>
    <row r="8" ht="27" customHeight="1">
      <c r="A8" s="4" t="inlineStr">
        <is>
          <t>Salario bruto mensual SIN prorrata de pagas extra (base + complementos fijos)</t>
        </is>
      </c>
      <c r="B8" s="7" t="n">
        <v>1500</v>
      </c>
    </row>
    <row r="9" ht="15" customHeight="1">
      <c r="A9" s="4" t="inlineStr">
        <is>
          <t>Número de pagas extra al año</t>
        </is>
      </c>
      <c r="B9" s="8" t="n">
        <v>2</v>
      </c>
    </row>
    <row r="10" ht="15" customHeight="1">
      <c r="A10" s="4" t="inlineStr">
        <is>
          <t>Importe bruto de cada paga extra</t>
        </is>
      </c>
      <c r="B10" s="7" t="n">
        <v>1500</v>
      </c>
    </row>
    <row r="11" ht="15" customHeight="1">
      <c r="A11" s="4" t="inlineStr">
        <is>
          <t>¿Cobras las pagas extra prorrateadas en la nómina? (SÍ/NO)</t>
        </is>
      </c>
      <c r="B11" s="6" t="inlineStr">
        <is>
          <t>NO</t>
        </is>
      </c>
    </row>
    <row r="12" ht="27" customHeight="1">
      <c r="A12" s="4" t="inlineStr">
        <is>
          <t>Devengo de las pagas extra: SEMESTRAL (cada una, su semestre) o ANUAL (cada una, 12 meses)</t>
        </is>
      </c>
      <c r="B12" s="6" t="inlineStr">
        <is>
          <t>SEMESTRAL</t>
        </is>
      </c>
    </row>
    <row r="13" ht="15" customHeight="1">
      <c r="A13" s="4" t="inlineStr">
        <is>
          <t>Días de vacaciones al año según convenio (mínimo legal: 30 naturales)</t>
        </is>
      </c>
      <c r="B13" s="8" t="n">
        <v>30</v>
      </c>
    </row>
    <row r="14" ht="15" customHeight="1">
      <c r="A14" s="4" t="inlineStr">
        <is>
          <t>Días de vacaciones ya disfrutados este año</t>
        </is>
      </c>
      <c r="B14" s="8" t="n">
        <v>10</v>
      </c>
    </row>
    <row r="15" ht="15" customHeight="1">
      <c r="A15" s="4" t="inlineStr">
        <is>
          <t>Otros conceptos pendientes de cobro (horas extra, comisiones, pluses)</t>
        </is>
      </c>
      <c r="B15" s="7" t="n">
        <v>0</v>
      </c>
    </row>
    <row r="16" ht="15" customHeight="1">
      <c r="A16" s="4" t="inlineStr">
        <is>
          <t>Días de preaviso que la empresa NO ha respetado (se pagan)</t>
        </is>
      </c>
      <c r="B16" s="8" t="n">
        <v>0</v>
      </c>
    </row>
    <row r="17" ht="27" customHeight="1">
      <c r="A17" s="4" t="inlineStr">
        <is>
          <t>Días de preaviso que la persona trabajadora NO ha respetado (se descuentan)</t>
        </is>
      </c>
      <c r="B17" s="8" t="n">
        <v>0</v>
      </c>
    </row>
    <row r="19">
      <c r="A19" s="3" t="inlineStr">
        <is>
          <t>2. DATOS INTERMEDIOS</t>
        </is>
      </c>
    </row>
    <row r="20" ht="15" customHeight="1">
      <c r="A20" s="4" t="inlineStr">
        <is>
          <t>Salario bruto anual (12 mensualidades + pagas extra)</t>
        </is>
      </c>
      <c r="B20" s="9">
        <f>B8*12+B10*B9</f>
        <v/>
      </c>
    </row>
    <row r="21" ht="15" customHeight="1">
      <c r="A21" s="4" t="inlineStr">
        <is>
          <t>Salario diario para la indemnización (anual ÷ 365)</t>
        </is>
      </c>
      <c r="B21" s="9">
        <f>ROUND(B20/365,2)</f>
        <v/>
      </c>
    </row>
    <row r="22" ht="15" customHeight="1">
      <c r="A22" s="4" t="inlineStr">
        <is>
          <t>Salario diario para el salario del mes y las vacaciones (mensual ÷ 30)</t>
        </is>
      </c>
      <c r="B22" s="9">
        <f>ROUND((B8+IF(B11="SÍ",B10*B9/12,0))/30,2)</f>
        <v/>
      </c>
    </row>
    <row r="23" ht="15" customHeight="1">
      <c r="A23" s="4" t="inlineStr">
        <is>
          <t>Días trabajados en el mes de la baja</t>
        </is>
      </c>
      <c r="B23" s="10">
        <f>DAY(B6)</f>
        <v/>
      </c>
    </row>
    <row r="24" ht="15" customHeight="1">
      <c r="A24" s="4" t="inlineStr">
        <is>
          <t>Días trabajados en el año de la baja</t>
        </is>
      </c>
      <c r="B24" s="10">
        <f>B6-MAX(DATE(YEAR(B6),1,1),B5)+1</f>
        <v/>
      </c>
    </row>
    <row r="25" ht="15" customHeight="1">
      <c r="A25" s="4" t="inlineStr">
        <is>
          <t>Días de vacaciones generados este año</t>
        </is>
      </c>
      <c r="B25" s="11">
        <f>ROUND(B13*B24/365,2)</f>
        <v/>
      </c>
    </row>
    <row r="26" ht="15" customHeight="1">
      <c r="A26" s="4" t="inlineStr">
        <is>
          <t>Días de vacaciones pendientes (si sale negativo, se descuentan)</t>
        </is>
      </c>
      <c r="B26" s="11">
        <f>B25-B14</f>
        <v/>
      </c>
    </row>
    <row r="27" ht="15" customHeight="1">
      <c r="A27" s="4" t="inlineStr">
        <is>
          <t>Días devengados de la paga de verano (junio)</t>
        </is>
      </c>
      <c r="B27" s="10">
        <f>IF(B12="SEMESTRAL",IF(MONTH(B6)&lt;=6,B6-MAX(DATE(YEAR(B6),1,1),B5)+1,0),B6-MAX(IF(MONTH(B6)&gt;=7,DATE(YEAR(B6),7,1),DATE(YEAR(B6)-1,7,1)),B5)+1)</f>
        <v/>
      </c>
    </row>
    <row r="28" ht="15" customHeight="1">
      <c r="A28" s="4" t="inlineStr">
        <is>
          <t>Días del periodo de devengo de la paga de verano</t>
        </is>
      </c>
      <c r="B28" s="10">
        <f>IF(B12="SEMESTRAL",DATE(YEAR(B6),6,30)-DATE(YEAR(B6),1,1)+1,365)</f>
        <v/>
      </c>
    </row>
    <row r="29" ht="15" customHeight="1">
      <c r="A29" s="4" t="inlineStr">
        <is>
          <t>Días devengados de la paga de Navidad (diciembre)</t>
        </is>
      </c>
      <c r="B29" s="10">
        <f>IF(B12="SEMESTRAL",IF(MONTH(B6)&gt;=7,B6-MAX(DATE(YEAR(B6),7,1),B5)+1,0),B6-MAX(DATE(YEAR(B6),1,1),B5)+1)</f>
        <v/>
      </c>
    </row>
    <row r="30" ht="15" customHeight="1">
      <c r="A30" s="4" t="inlineStr">
        <is>
          <t>Días del periodo de devengo de la paga de Navidad</t>
        </is>
      </c>
      <c r="B30" s="10">
        <f>IF(B12="SEMESTRAL",184,365)</f>
        <v/>
      </c>
    </row>
    <row r="31" ht="15" customHeight="1">
      <c r="A31" s="4" t="inlineStr">
        <is>
          <t>Antigüedad en meses (las fracciones de mes cuentan como mes entero)</t>
        </is>
      </c>
      <c r="B31" s="10">
        <f>DATEDIF(B5,B6+1,"m")+IF(DATEDIF(B5,B6+1,"md")&gt;0,1,0)</f>
        <v/>
      </c>
    </row>
    <row r="32" ht="15" customHeight="1">
      <c r="A32" s="4" t="inlineStr">
        <is>
          <t xml:space="preserve">  de ellos, meses anteriores al 12/02/2012 (solo despido improcedente)</t>
        </is>
      </c>
      <c r="B32" s="10">
        <f>IF(B5&lt;DATE(2012,2,12),DATEDIF(B5,DATE(2012,2,12),"m")+IF(DATEDIF(B5,DATE(2012,2,12),"md")&gt;0,1,0),0)</f>
        <v/>
      </c>
    </row>
    <row r="34">
      <c r="A34" s="3" t="inlineStr">
        <is>
          <t>3. FINIQUITO (liquidación de haberes)</t>
        </is>
      </c>
    </row>
    <row r="35">
      <c r="A35" s="12" t="inlineStr">
        <is>
          <t>Salario de los días trabajados del mes</t>
        </is>
      </c>
      <c r="B35" s="9">
        <f>ROUND(B22*B23,2)</f>
        <v/>
      </c>
    </row>
    <row r="36">
      <c r="A36" s="12" t="inlineStr">
        <is>
          <t>Vacaciones no disfrutadas</t>
        </is>
      </c>
      <c r="B36" s="9">
        <f>ROUND(B22*B26,2)</f>
        <v/>
      </c>
    </row>
    <row r="37">
      <c r="A37" s="12" t="inlineStr">
        <is>
          <t>Parte proporcional de la paga de verano</t>
        </is>
      </c>
      <c r="B37" s="9">
        <f>IF(B11="SÍ",0,IF(B9&gt;=1,ROUND(B10*B27/B28,2),0))</f>
        <v/>
      </c>
    </row>
    <row r="38">
      <c r="A38" s="12" t="inlineStr">
        <is>
          <t>Parte proporcional de la paga de Navidad</t>
        </is>
      </c>
      <c r="B38" s="9">
        <f>IF(B11="SÍ",0,IF(B9&gt;=2,ROUND(B10*B29/B30,2),0))</f>
        <v/>
      </c>
    </row>
    <row r="39">
      <c r="A39" s="12" t="inlineStr">
        <is>
          <t>Otros conceptos pendientes</t>
        </is>
      </c>
      <c r="B39" s="9">
        <f>B15</f>
        <v/>
      </c>
    </row>
    <row r="40">
      <c r="A40" s="12" t="inlineStr">
        <is>
          <t>Preaviso no respetado por la empresa</t>
        </is>
      </c>
      <c r="B40" s="9">
        <f>ROUND(B22*B16,2)</f>
        <v/>
      </c>
    </row>
    <row r="41">
      <c r="A41" s="12" t="inlineStr">
        <is>
          <t>Descuento por preaviso no respetado por la persona trabajadora</t>
        </is>
      </c>
      <c r="B41" s="9">
        <f>-ROUND(B22*B17,2)</f>
        <v/>
      </c>
    </row>
    <row r="42">
      <c r="A42" s="13" t="inlineStr">
        <is>
          <t>TOTAL FINIQUITO (bruto, antes de IRPF y Seguridad Social)</t>
        </is>
      </c>
      <c r="B42" s="14">
        <f>SUM(B35:B41)</f>
        <v/>
      </c>
    </row>
    <row r="44">
      <c r="A44" s="3" t="inlineStr">
        <is>
          <t>4. INDEMNIZACIÓN</t>
        </is>
      </c>
    </row>
    <row r="45">
      <c r="A45" s="12" t="inlineStr">
        <is>
          <t>Días de indemnización por año de servicio según la causa</t>
        </is>
      </c>
      <c r="B45" s="10">
        <f>IF(B7="Fin de contrato temporal",12,IF(B7="Despido objetivo",20,IF(B7="Despido improcedente",33,0)))</f>
        <v/>
      </c>
    </row>
    <row r="46">
      <c r="A46" s="4" t="inlineStr">
        <is>
          <t>Días de indemnización (con los topes legales)</t>
        </is>
      </c>
      <c r="B46" s="11">
        <f>IF(B7="Despido improcedente",IF(B32/12*45&gt;720,MIN(B32/12*45,1260),MIN(B32/12*45+(B31-B32)/12*33,720)),IF(B7="Despido objetivo",MIN(B31/12*20,360),B31/12*B45))</f>
        <v/>
      </c>
    </row>
    <row r="47">
      <c r="A47" s="13" t="inlineStr">
        <is>
          <t>INDEMNIZACIÓN (exenta de IRPF hasta el importe legal obligatorio)</t>
        </is>
      </c>
      <c r="B47" s="14">
        <f>ROUND(B46*B21,2)</f>
        <v/>
      </c>
    </row>
    <row r="49">
      <c r="A49" s="15" t="inlineStr">
        <is>
          <t>TOTAL A PERCIBIR (finiquito + indemnización, bruto)</t>
        </is>
      </c>
      <c r="B49" s="16">
        <f>B42+B47</f>
        <v/>
      </c>
    </row>
    <row r="51" ht="14" customHeight="1">
      <c r="A51" s="17" t="inlineStr">
        <is>
          <t>Notas:</t>
        </is>
      </c>
    </row>
    <row r="52" ht="36" customHeight="1">
      <c r="A52" s="17" t="inlineStr">
        <is>
          <t>· Finiquito: se cobra siempre, sea cual sea la causa del cese. La indemnización solo en fin de contrato temporal (12 días por año, art. 49.1.c ET), despido objetivo (20 días por año con tope de 12 mensualidades, art. 53 ET) y despido improcedente (33 días por año con tope de 24 mensualidades, art. 56 ET).</t>
        </is>
      </c>
    </row>
    <row r="53" ht="36" customHeight="1">
      <c r="A53" s="17" t="inlineStr">
        <is>
          <t>· Contratos anteriores al 12/02/2012 y despido improcedente: 45 días por año hasta esa fecha y 33 después, con tope de 720 días salvo que el primer tramo ya lo supere (máximo 42 mensualidades). Esta hoja lo aplica de forma simplificada por meses.</t>
        </is>
      </c>
    </row>
    <row r="54" ht="26" customHeight="1">
      <c r="A54" s="17" t="inlineStr">
        <is>
          <t>· Las fracciones de mes se cuentan como mes completo, que es el criterio habitual de los tribunales. Algunos convenios mejoran estas cantidades: revísalo.</t>
        </is>
      </c>
    </row>
    <row r="55" ht="36" customHeight="1">
      <c r="A55" s="17" t="inlineStr">
        <is>
          <t>· Vacaciones y pagas: el finiquito es salario y lleva su retención de IRPF y su cotización. Las vacaciones no disfrutadas también cotizan. La indemnización legal no tributa hasta 180.000 € (art. 7.e de la Ley del IRPF).</t>
        </is>
      </c>
    </row>
    <row r="56" ht="26" customHeight="1">
      <c r="A56" s="17" t="inlineStr">
        <is>
          <t>· Plantilla orientativa de plantillasymodelos.net, revisada en septiembre de 2026. No sustituye el cálculo de un graduado social ni lo que diga tu convenio.</t>
        </is>
      </c>
    </row>
  </sheetData>
  <mergeCells count="6">
    <mergeCell ref="A54:B54"/>
    <mergeCell ref="A52:B52"/>
    <mergeCell ref="A51:B51"/>
    <mergeCell ref="A56:B56"/>
    <mergeCell ref="A53:B53"/>
    <mergeCell ref="A55:B55"/>
  </mergeCells>
  <dataValidations count="3">
    <dataValidation sqref="B7" showDropDown="0" showInputMessage="0" showErrorMessage="0" allowBlank="0" type="list">
      <formula1>"Dimisión o baja voluntaria,Fin de contrato temporal,Despido objetivo,Despido improcedente,Despido disciplinario procedente,Mutuo acuerdo,No supera el periodo de prueba"</formula1>
    </dataValidation>
    <dataValidation sqref="B11" showDropDown="0" showInputMessage="0" showErrorMessage="0" allowBlank="0" type="list">
      <formula1>"SÍ,NO"</formula1>
    </dataValidation>
    <dataValidation sqref="B12" showDropDown="0" showInputMessage="0" showErrorMessage="0" allowBlank="0" type="list">
      <formula1>"SEMESTRAL,ANUAL"</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2026-09-25T12:22:50Z</dcterms:created>
  <dcterms:modified xmlns:dcterms="http://purl.org/dc/terms/" xmlns:xsi="http://www.w3.org/2001/XMLSchema-instance" xsi:type="dcterms:W3CDTF">2026-09-25T12:22:50Z</dcterms:modified>
</cp:coreProperties>
</file>