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iquito hogar" sheetId="1" state="visible" r:id="rId1"/>
  </sheets>
  <definedNames>
    <definedName name="_xlnm.Print_Area" localSheetId="0">'Finiquito hogar'!$A$1:$B$49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"/>
    <numFmt numFmtId="167" formatCode="0.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165" fontId="4" fillId="2" borderId="1" pivotButton="0" quotePrefix="0" xfId="0"/>
    <xf numFmtId="0" fontId="4" fillId="2" borderId="1" pivotButton="0" quotePrefix="0" xfId="0"/>
    <xf numFmtId="166" fontId="4" fillId="2" borderId="1" pivotButton="0" quotePrefix="0" xfId="0"/>
    <xf numFmtId="1" fontId="4" fillId="2" borderId="1" pivotButton="0" quotePrefix="0" xfId="0"/>
    <xf numFmtId="167" fontId="4" fillId="2" borderId="1" pivotButton="0" quotePrefix="0" xfId="0"/>
    <xf numFmtId="166" fontId="4" fillId="0" borderId="1" pivotButton="0" quotePrefix="0" xfId="0"/>
    <xf numFmtId="1" fontId="4" fillId="0" borderId="1" pivotButton="0" quotePrefix="0" xfId="0"/>
    <xf numFmtId="2" fontId="4" fillId="0" borderId="1" pivotButton="0" quotePrefix="0" xfId="0"/>
    <xf numFmtId="0" fontId="4" fillId="0" borderId="1" pivotButton="0" quotePrefix="0" xfId="0"/>
    <xf numFmtId="0" fontId="3" fillId="0" borderId="1" pivotButton="0" quotePrefix="0" xfId="0"/>
    <xf numFmtId="166" fontId="3" fillId="0" borderId="1" pivotButton="0" quotePrefix="0" xfId="0"/>
    <xf numFmtId="0" fontId="5" fillId="0" borderId="1" pivotButton="0" quotePrefix="0" xfId="0"/>
    <xf numFmtId="166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8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8" customWidth="1" min="2" max="2"/>
  </cols>
  <sheetData>
    <row r="1">
      <c r="A1" s="1" t="inlineStr">
        <is>
          <t>CALCULADORA DE FINIQUITO · EMPLEADA DE HOGAR 2026</t>
        </is>
      </c>
    </row>
    <row r="2">
      <c r="A2" s="2" t="inlineStr">
        <is>
          <t>Rellena solo las celdas grises. Importes brutos.</t>
        </is>
      </c>
    </row>
    <row r="4">
      <c r="A4" s="3" t="inlineStr">
        <is>
          <t>1. DATOS</t>
        </is>
      </c>
    </row>
    <row r="5" ht="15" customHeight="1">
      <c r="A5" s="4" t="inlineStr">
        <is>
          <t>Fecha de inicio del contrato</t>
        </is>
      </c>
      <c r="B5" s="5" t="n">
        <v>44621</v>
      </c>
    </row>
    <row r="6" ht="15" customHeight="1">
      <c r="A6" s="4" t="inlineStr">
        <is>
          <t>Fecha de baja (último día trabajado)</t>
        </is>
      </c>
      <c r="B6" s="5" t="n">
        <v>46315</v>
      </c>
    </row>
    <row r="7" ht="15" customHeight="1">
      <c r="A7" s="4" t="inlineStr">
        <is>
          <t>Causa de la extinción (elige en la lista)</t>
        </is>
      </c>
      <c r="B7" s="6" t="inlineStr">
        <is>
          <t>Causas del art. 11 RD 1620/2011</t>
        </is>
      </c>
    </row>
    <row r="8" ht="27" customHeight="1">
      <c r="A8" s="4" t="inlineStr">
        <is>
          <t>¿Trabaja por horas con salario por hora que ya incluye pagas y vacaciones? (SÍ/NO)</t>
        </is>
      </c>
      <c r="B8" s="6" t="inlineStr">
        <is>
          <t>NO</t>
        </is>
      </c>
    </row>
    <row r="9" ht="27" customHeight="1">
      <c r="A9" s="4" t="inlineStr">
        <is>
          <t>Salario bruto mensual SIN prorrata de pagas (si trabaja por horas, déjalo en 0)</t>
        </is>
      </c>
      <c r="B9" s="7" t="n">
        <v>1221</v>
      </c>
    </row>
    <row r="10" ht="15" customHeight="1">
      <c r="A10" s="4" t="inlineStr">
        <is>
          <t>¿Pagas extra prorrateadas en la nómina? (SÍ/NO)</t>
        </is>
      </c>
      <c r="B10" s="6" t="inlineStr">
        <is>
          <t>NO</t>
        </is>
      </c>
    </row>
    <row r="11" ht="15" customHeight="1">
      <c r="A11" s="4" t="inlineStr">
        <is>
          <t>Días de vacaciones al año (mínimo 30 naturales)</t>
        </is>
      </c>
      <c r="B11" s="8" t="n">
        <v>30</v>
      </c>
    </row>
    <row r="12" ht="15" customHeight="1">
      <c r="A12" s="4" t="inlineStr">
        <is>
          <t>Días de vacaciones ya disfrutados este año</t>
        </is>
      </c>
      <c r="B12" s="8" t="n">
        <v>22</v>
      </c>
    </row>
    <row r="13" ht="15" customHeight="1">
      <c r="A13" s="4" t="inlineStr">
        <is>
          <t>Si trabaja por horas: horas trabajadas y no pagadas</t>
        </is>
      </c>
      <c r="B13" s="9" t="n">
        <v>0</v>
      </c>
    </row>
    <row r="14" ht="15" customHeight="1">
      <c r="A14" s="4" t="inlineStr">
        <is>
          <t>Si trabaja por horas: precio de la hora (mínimo 2026: 9,55 €)</t>
        </is>
      </c>
      <c r="B14" s="7" t="n">
        <v>9.550000000000001</v>
      </c>
    </row>
    <row r="15" ht="15" customHeight="1">
      <c r="A15" s="4" t="inlineStr">
        <is>
          <t>Si trabaja por horas: horas a la semana (para la indemnización)</t>
        </is>
      </c>
      <c r="B15" s="9" t="n">
        <v>0</v>
      </c>
    </row>
    <row r="16" ht="15" customHeight="1">
      <c r="A16" s="4" t="inlineStr">
        <is>
          <t>Días de preaviso que la persona empleadora NO ha dado (se pagan)</t>
        </is>
      </c>
      <c r="B16" s="8" t="n">
        <v>0</v>
      </c>
    </row>
    <row r="17" ht="15" customHeight="1">
      <c r="A17" s="4" t="inlineStr">
        <is>
          <t>Días de preaviso que la persona trabajadora NO ha dado (se descuentan)</t>
        </is>
      </c>
      <c r="B17" s="8" t="n">
        <v>0</v>
      </c>
    </row>
    <row r="19">
      <c r="A19" s="3" t="inlineStr">
        <is>
          <t>2. DATOS INTERMEDIOS</t>
        </is>
      </c>
    </row>
    <row r="20">
      <c r="A20" s="4" t="inlineStr">
        <is>
          <t>Salario anual (12 mensualidades + 2 pagas)</t>
        </is>
      </c>
      <c r="B20" s="10">
        <f>B9*14</f>
        <v/>
      </c>
    </row>
    <row r="21">
      <c r="A21" s="4" t="inlineStr">
        <is>
          <t>Salario diario para la indemnización (anual ÷ 365)</t>
        </is>
      </c>
      <c r="B21" s="10">
        <f>ROUND(B20/365,2)</f>
        <v/>
      </c>
    </row>
    <row r="22">
      <c r="A22" s="4" t="inlineStr">
        <is>
          <t>Salario diario para el mes y las vacaciones (mensual ÷ 30)</t>
        </is>
      </c>
      <c r="B22" s="10">
        <f>ROUND((B9+IF(B10="SÍ",B9/6,0))/30,2)</f>
        <v/>
      </c>
    </row>
    <row r="23">
      <c r="A23" s="4" t="inlineStr">
        <is>
          <t>Días trabajados en el año de la baja</t>
        </is>
      </c>
      <c r="B23" s="11">
        <f>B6-MAX(DATE(YEAR(B6),1,1),B5)+1</f>
        <v/>
      </c>
    </row>
    <row r="24">
      <c r="A24" s="4" t="inlineStr">
        <is>
          <t>Días de vacaciones pendientes</t>
        </is>
      </c>
      <c r="B24" s="12">
        <f>IF(B8="SÍ",0,ROUND(B11*B23/365,2)-B12)</f>
        <v/>
      </c>
    </row>
    <row r="25">
      <c r="A25" s="4" t="inlineStr">
        <is>
          <t>Días devengados de la paga de verano (semestral)</t>
        </is>
      </c>
      <c r="B25" s="11">
        <f>IF(MONTH(B6)&lt;=6,B6-MAX(DATE(YEAR(B6),1,1),B5)+1,0)</f>
        <v/>
      </c>
    </row>
    <row r="26">
      <c r="A26" s="4" t="inlineStr">
        <is>
          <t>Días devengados de la paga de Navidad (semestral)</t>
        </is>
      </c>
      <c r="B26" s="11">
        <f>IF(MONTH(B6)&gt;=7,B6-MAX(DATE(YEAR(B6),7,1),B5)+1,0)</f>
        <v/>
      </c>
    </row>
    <row r="27">
      <c r="A27" s="4" t="inlineStr">
        <is>
          <t>Antigüedad en meses (las fracciones cuentan como mes entero)</t>
        </is>
      </c>
      <c r="B27" s="11">
        <f>DATEDIF(B5,B6+1,"m")+IF(DATEDIF(B5,B6+1,"md")&gt;0,1,0)</f>
        <v/>
      </c>
    </row>
    <row r="29">
      <c r="A29" s="3" t="inlineStr">
        <is>
          <t>3. FINIQUITO</t>
        </is>
      </c>
    </row>
    <row r="30">
      <c r="A30" s="13" t="inlineStr">
        <is>
          <t>Salario de los días trabajados del mes</t>
        </is>
      </c>
      <c r="B30" s="10">
        <f>IF(B8="SÍ",ROUND(B13*B14,2),ROUND(B22*DAY(B6),2))</f>
        <v/>
      </c>
    </row>
    <row r="31">
      <c r="A31" s="13" t="inlineStr">
        <is>
          <t>Vacaciones no disfrutadas</t>
        </is>
      </c>
      <c r="B31" s="10">
        <f>ROUND(B22*B24,2)</f>
        <v/>
      </c>
    </row>
    <row r="32">
      <c r="A32" s="13" t="inlineStr">
        <is>
          <t>Parte proporcional de la paga de verano</t>
        </is>
      </c>
      <c r="B32" s="10">
        <f>IF(OR(B10="SÍ",B8="SÍ"),0,ROUND(B9*B25/181,2))</f>
        <v/>
      </c>
    </row>
    <row r="33">
      <c r="A33" s="13" t="inlineStr">
        <is>
          <t>Parte proporcional de la paga de Navidad</t>
        </is>
      </c>
      <c r="B33" s="10">
        <f>IF(OR(B10="SÍ",B8="SÍ"),0,ROUND(B9*B26/184,2))</f>
        <v/>
      </c>
    </row>
    <row r="34">
      <c r="A34" s="13" t="inlineStr">
        <is>
          <t>Preaviso no dado por la persona empleadora</t>
        </is>
      </c>
      <c r="B34" s="10">
        <f>ROUND(B22*B16,2)</f>
        <v/>
      </c>
    </row>
    <row r="35">
      <c r="A35" s="13" t="inlineStr">
        <is>
          <t>Descuento por preaviso no dado por la persona trabajadora</t>
        </is>
      </c>
      <c r="B35" s="10">
        <f>-ROUND(B22*B17,2)</f>
        <v/>
      </c>
    </row>
    <row r="36">
      <c r="A36" s="14" t="inlineStr">
        <is>
          <t>TOTAL FINIQUITO (bruto)</t>
        </is>
      </c>
      <c r="B36" s="15">
        <f>SUM(B30:B35)</f>
        <v/>
      </c>
    </row>
    <row r="38">
      <c r="A38" s="3" t="inlineStr">
        <is>
          <t>4. INDEMNIZACIÓN</t>
        </is>
      </c>
    </row>
    <row r="39" ht="27" customHeight="1">
      <c r="A39" s="4" t="inlineStr">
        <is>
          <t>Días de indemnización (12 por año con tope de 180 en causas del art. 11; 30 por fallecimiento)</t>
        </is>
      </c>
      <c r="B39" s="12">
        <f>IF(B7="Causas del art. 11 RD 1620/2011",MIN(B27/12*12,180),IF(B7="Fin de contrato temporal",B27/12*12,IF(B7="Fallecimiento de la persona empleadora",30,0)))</f>
        <v/>
      </c>
    </row>
    <row r="40">
      <c r="A40" s="14" t="inlineStr">
        <is>
          <t>INDEMNIZACIÓN</t>
        </is>
      </c>
      <c r="B40" s="15">
        <f>ROUND(B39*IF(B8="SÍ",ROUND(B14*B15*52/365,2),B21),2)</f>
        <v/>
      </c>
    </row>
    <row r="42">
      <c r="A42" s="16" t="inlineStr">
        <is>
          <t>TOTAL A PERCIBIR (bruto)</t>
        </is>
      </c>
      <c r="B42" s="17">
        <f>B36+B40</f>
        <v/>
      </c>
    </row>
    <row r="44" ht="14" customHeight="1">
      <c r="A44" s="18" t="inlineStr">
        <is>
          <t>Notas:</t>
        </is>
      </c>
    </row>
    <row r="45" ht="36" customHeight="1">
      <c r="A45" s="18" t="inlineStr">
        <is>
          <t>· Desde el Real Decreto-ley 16/2022 no existe el desistimiento: la persona empleadora solo puede extinguir el contrato por las causas del art. 49 del Estatuto de los Trabajadores o por las tres del art. 11 del RD 1620/2011, por escrito y pagando a la vez 12 días por año con un máximo de 6 mensualidades.</t>
        </is>
      </c>
    </row>
    <row r="46" ht="36" customHeight="1">
      <c r="A46" s="18" t="inlineStr">
        <is>
          <t>· Preaviso de la persona empleadora: 20 días si la relación ha durado más de un año y 7 en otro caso. Fallecimiento de la persona empleadora: un mes de salario (art. 49.1.g del Estatuto).</t>
        </is>
      </c>
    </row>
    <row r="47" ht="36" customHeight="1">
      <c r="A47" s="18" t="inlineStr">
        <is>
          <t>· Si trabaja por horas y cobra el salario mínimo por hora (9,55 € en 2026), ese precio ya incluye pagas y vacaciones: el finiquito son las horas pendientes, y la indemnización se calcula con el precio de la hora y las horas semanales.</t>
        </is>
      </c>
    </row>
    <row r="48" ht="26" customHeight="1">
      <c r="A48" s="18" t="inlineStr">
        <is>
          <t>· Plantilla orientativa de plantillasymodelos.net, revisada en septiembre de 2026 (RD 1620/2011 y RD 126/2026).</t>
        </is>
      </c>
    </row>
  </sheetData>
  <mergeCells count="5">
    <mergeCell ref="A48:B48"/>
    <mergeCell ref="A47:B47"/>
    <mergeCell ref="A45:B45"/>
    <mergeCell ref="A46:B46"/>
    <mergeCell ref="A44:B44"/>
  </mergeCells>
  <dataValidations count="2">
    <dataValidation sqref="B7" showDropDown="0" showInputMessage="0" showErrorMessage="0" allowBlank="1" type="list">
      <formula1>"Baja voluntaria,Causas del art. 11 RD 1620/2011,Fallecimiento de la persona empleadora,Fin de contrato temporal"</formula1>
    </dataValidation>
    <dataValidation sqref="B8 B10" showDropDown="0" showInputMessage="0" showErrorMessage="0" allowBlank="1" type="list">
      <formula1>"SÍ,NO"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