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ómina" sheetId="1" state="visible" r:id="rId1"/>
    <sheet xmlns:r="http://schemas.openxmlformats.org/officeDocument/2006/relationships" name="Tablas 2026" sheetId="2" state="visible" r:id="rId2"/>
  </sheets>
  <definedNames>
    <definedName name="_xlnm.Print_Area" localSheetId="0">'Nómina'!$A$1:$D$52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0.0"/>
    <numFmt numFmtId="166" formatCode="0.00&quot; %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sz val="8"/>
    </font>
    <font>
      <name val="Arial"/>
      <b val="1"/>
      <sz val="10"/>
    </font>
    <font>
      <name val="Arial"/>
      <sz val="10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4" fillId="0" borderId="1" pivotButton="0" quotePrefix="0" xfId="0"/>
    <xf numFmtId="165" fontId="4" fillId="2" borderId="1" pivotButton="0" quotePrefix="0" xfId="0"/>
    <xf numFmtId="0" fontId="3" fillId="0" borderId="0" pivotButton="0" quotePrefix="0" xfId="0"/>
    <xf numFmtId="164" fontId="4" fillId="2" borderId="1" pivotButton="0" quotePrefix="0" xfId="0"/>
    <xf numFmtId="164" fontId="4" fillId="0" borderId="1" pivotButton="0" quotePrefix="0" xfId="0"/>
    <xf numFmtId="164" fontId="3" fillId="0" borderId="1" pivotButton="0" quotePrefix="0" xfId="0"/>
    <xf numFmtId="166" fontId="4" fillId="0" borderId="1" pivotButton="0" quotePrefix="0" xfId="0"/>
    <xf numFmtId="166" fontId="4" fillId="2" borderId="1" pivotButton="0" quotePrefix="0" xfId="0"/>
    <xf numFmtId="0" fontId="5" fillId="0" borderId="1" pivotButton="0" quotePrefix="0" xfId="0"/>
    <xf numFmtId="164" fontId="5" fillId="0" borderId="1" pivotButton="0" quotePrefix="0" xfId="0"/>
    <xf numFmtId="0" fontId="4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1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0" customWidth="1" min="3" max="3"/>
    <col width="16" customWidth="1" min="4" max="4"/>
  </cols>
  <sheetData>
    <row r="1">
      <c r="A1" s="1" t="inlineStr">
        <is>
          <t>NÓMINA DE EMPLEADA/O DE HOGAR · 2026</t>
        </is>
      </c>
    </row>
    <row r="2">
      <c r="A2" s="2" t="inlineStr">
        <is>
          <t>Plantilla orientativa con las bases y tipos de 2026. Rellena las celdas grises.</t>
        </is>
      </c>
    </row>
    <row r="4">
      <c r="A4" s="3" t="inlineStr">
        <is>
          <t>Persona empleadora (titular del hogar)</t>
        </is>
      </c>
      <c r="B4" s="4" t="inlineStr">
        <is>
          <t>Titular de ejemplo</t>
        </is>
      </c>
    </row>
    <row r="5">
      <c r="A5" s="3" t="inlineStr">
        <is>
          <t>NIF</t>
        </is>
      </c>
      <c r="B5" s="4" t="inlineStr"/>
    </row>
    <row r="6">
      <c r="A6" s="3" t="inlineStr">
        <is>
          <t>Código de cuenta de cotización</t>
        </is>
      </c>
      <c r="B6" s="4" t="inlineStr"/>
    </row>
    <row r="7">
      <c r="A7" s="3" t="inlineStr">
        <is>
          <t>Persona trabajadora</t>
        </is>
      </c>
      <c r="B7" s="4" t="inlineStr">
        <is>
          <t>Empleada de ejemplo</t>
        </is>
      </c>
    </row>
    <row r="8">
      <c r="A8" s="3" t="inlineStr">
        <is>
          <t>NIF / NIE</t>
        </is>
      </c>
      <c r="B8" s="4" t="inlineStr"/>
    </row>
    <row r="9">
      <c r="A9" s="3" t="inlineStr">
        <is>
          <t>N.º de afiliación</t>
        </is>
      </c>
      <c r="B9" s="4" t="inlineStr"/>
    </row>
    <row r="10">
      <c r="A10" s="3" t="inlineStr">
        <is>
          <t>Periodo de liquidación</t>
        </is>
      </c>
      <c r="B10" s="4" t="inlineStr">
        <is>
          <t>Del 1 al 30 de septiembre de 2026</t>
        </is>
      </c>
    </row>
    <row r="12">
      <c r="A12" s="5" t="inlineStr">
        <is>
          <t>Horas de trabajo a la semana (40 = jornada completa)</t>
        </is>
      </c>
      <c r="D12" s="6" t="n">
        <v>40</v>
      </c>
    </row>
    <row r="13">
      <c r="A13" s="5" t="inlineStr">
        <is>
          <t>¿Pagas extra prorrateadas en la nómina? (SÍ/NO)</t>
        </is>
      </c>
      <c r="D13" s="4" t="inlineStr">
        <is>
          <t>SÍ</t>
        </is>
      </c>
    </row>
    <row r="14">
      <c r="A14" s="5" t="inlineStr">
        <is>
          <t>Tipo de contrato (INDEFINIDO/TEMPORAL)</t>
        </is>
      </c>
      <c r="D14" s="4" t="inlineStr">
        <is>
          <t>INDEFINIDO</t>
        </is>
      </c>
    </row>
    <row r="15">
      <c r="A15" s="5" t="inlineStr">
        <is>
          <t>¿Aplicar reducción del 20 % en contingencias comunes? (SÍ/NO)</t>
        </is>
      </c>
      <c r="D15" s="4" t="inlineStr">
        <is>
          <t>SÍ</t>
        </is>
      </c>
    </row>
    <row r="17">
      <c r="A17" s="7" t="inlineStr">
        <is>
          <t>I. DEVENGOS</t>
        </is>
      </c>
      <c r="D17" s="7" t="inlineStr">
        <is>
          <t>Importe</t>
        </is>
      </c>
    </row>
    <row r="18">
      <c r="A18" s="5" t="inlineStr">
        <is>
          <t>Salario base (mínimo: 1.221 € × horas / 40)</t>
        </is>
      </c>
      <c r="D18" s="8">
        <f>ROUND('Tablas 2026'!B15*D12/40,2)</f>
        <v/>
      </c>
    </row>
    <row r="19">
      <c r="A19" s="5" t="inlineStr">
        <is>
          <t>Complementos (antigüedad, pernocta, otros)</t>
        </is>
      </c>
      <c r="D19" s="8" t="n">
        <v>0</v>
      </c>
    </row>
    <row r="20">
      <c r="A20" s="5" t="inlineStr">
        <is>
          <t>Salario en especie (máx. 30 %)</t>
        </is>
      </c>
      <c r="D20" s="8" t="n">
        <v>0</v>
      </c>
    </row>
    <row r="21">
      <c r="A21" s="5" t="inlineStr">
        <is>
          <t>Prorrata de pagas extra (si se prorratean)</t>
        </is>
      </c>
      <c r="D21" s="9">
        <f>IF(D13="SÍ",ROUND((D18+D19)*2/12,2),0)</f>
        <v/>
      </c>
    </row>
    <row r="22">
      <c r="A22" s="5" t="inlineStr">
        <is>
          <t>Paga extra cobrada este mes (junio o diciembre, si no se prorratea)</t>
        </is>
      </c>
      <c r="D22" s="8" t="n">
        <v>0</v>
      </c>
    </row>
    <row r="23">
      <c r="A23" s="3" t="inlineStr">
        <is>
          <t>A. TOTAL DEVENGADO</t>
        </is>
      </c>
      <c r="D23" s="10">
        <f>SUM(D18:D22)</f>
        <v/>
      </c>
    </row>
    <row r="25">
      <c r="A25" s="7" t="inlineStr">
        <is>
          <t>BASE DE COTIZACIÓN</t>
        </is>
      </c>
    </row>
    <row r="26">
      <c r="A26" s="5" t="inlineStr">
        <is>
          <t>Retribución mensual computable (con prorrata de pagas extra)</t>
        </is>
      </c>
      <c r="D26" s="9">
        <f>D18+D19+D20+ROUND((D18+D19)*2/12,2)</f>
        <v/>
      </c>
    </row>
    <row r="27">
      <c r="A27" s="3" t="inlineStr">
        <is>
          <t>Base de cotización del tramo</t>
        </is>
      </c>
      <c r="D27" s="10">
        <f>IF(D26&gt;1424.4,D26,LOOKUP(D26,'Tablas 2026'!A5:A11,'Tablas 2026'!B5:B11))</f>
        <v/>
      </c>
    </row>
    <row r="29">
      <c r="A29" s="7" t="inlineStr">
        <is>
          <t>II. DEDUCCIONES (persona trabajadora)</t>
        </is>
      </c>
      <c r="C29" s="7" t="inlineStr">
        <is>
          <t>Tipo</t>
        </is>
      </c>
      <c r="D29" s="7" t="inlineStr">
        <is>
          <t>Importe</t>
        </is>
      </c>
    </row>
    <row r="30">
      <c r="A30" s="5" t="inlineStr">
        <is>
          <t>Contingencias comunes</t>
        </is>
      </c>
      <c r="C30" s="11" t="n">
        <v>4.7</v>
      </c>
      <c r="D30" s="9">
        <f>ROUND(D27*C30/100,2)</f>
        <v/>
      </c>
    </row>
    <row r="31">
      <c r="A31" s="5" t="inlineStr">
        <is>
          <t>Desempleo</t>
        </is>
      </c>
      <c r="C31" s="11">
        <f>IF(D14="TEMPORAL",1.60,1.55)</f>
        <v/>
      </c>
      <c r="D31" s="9">
        <f>ROUND(D27*C31/100,2)</f>
        <v/>
      </c>
    </row>
    <row r="32">
      <c r="A32" s="5" t="inlineStr">
        <is>
          <t>MEI</t>
        </is>
      </c>
      <c r="C32" s="11" t="n">
        <v>0.15</v>
      </c>
      <c r="D32" s="9">
        <f>ROUND(D27*C32/100,2)</f>
        <v/>
      </c>
    </row>
    <row r="33">
      <c r="A33" s="5" t="inlineStr">
        <is>
          <t>IRPF (un particular empleador no está obligado a retener)</t>
        </is>
      </c>
      <c r="C33" s="12" t="n">
        <v>0</v>
      </c>
      <c r="D33" s="9">
        <f>ROUND(D23*C33/100,2)</f>
        <v/>
      </c>
    </row>
    <row r="34">
      <c r="A34" s="3" t="inlineStr">
        <is>
          <t>B. TOTAL A DEDUCIR</t>
        </is>
      </c>
      <c r="D34" s="10">
        <f>SUM(D30:D33)</f>
        <v/>
      </c>
    </row>
    <row r="36">
      <c r="A36" s="13" t="inlineStr">
        <is>
          <t>LÍQUIDO A PERCIBIR (A − B)</t>
        </is>
      </c>
      <c r="D36" s="14">
        <f>D23-D34</f>
        <v/>
      </c>
    </row>
    <row r="38">
      <c r="A38" s="7" t="inlineStr">
        <is>
          <t>COTIZACIÓN A CARGO DE LA PERSONA EMPLEADORA</t>
        </is>
      </c>
      <c r="C38" s="7" t="inlineStr">
        <is>
          <t>Tipo</t>
        </is>
      </c>
      <c r="D38" s="7" t="inlineStr">
        <is>
          <t>Importe</t>
        </is>
      </c>
    </row>
    <row r="39">
      <c r="A39" s="15" t="inlineStr">
        <is>
          <t>Contingencias comunes (23,60 %, con reducción del 20 % si procede)</t>
        </is>
      </c>
      <c r="C39" s="11">
        <f>IF(D15="SÍ",23.6*0.8,23.6)</f>
        <v/>
      </c>
      <c r="D39" s="9">
        <f>ROUND(D27*C39/100,2)</f>
        <v/>
      </c>
    </row>
    <row r="40">
      <c r="A40" s="15" t="inlineStr">
        <is>
          <t>Accidentes de trabajo y enfermedades profesionales</t>
        </is>
      </c>
      <c r="C40" s="11" t="n">
        <v>1.5</v>
      </c>
      <c r="D40" s="9">
        <f>ROUND(D27*C40/100,2)</f>
        <v/>
      </c>
    </row>
    <row r="41">
      <c r="A41" s="15" t="inlineStr">
        <is>
          <t>Desempleo (con bonificación del 80 %)</t>
        </is>
      </c>
      <c r="C41" s="11">
        <f>IF(D14="TEMPORAL",6.70,5.50)*0.2</f>
        <v/>
      </c>
      <c r="D41" s="9">
        <f>ROUND(D27*C41/100,2)</f>
        <v/>
      </c>
    </row>
    <row r="42">
      <c r="A42" s="15" t="inlineStr">
        <is>
          <t>FOGASA (con bonificación del 80 %)</t>
        </is>
      </c>
      <c r="C42" s="11" t="n">
        <v>0.04</v>
      </c>
      <c r="D42" s="9">
        <f>ROUND(D27*C42/100,2)</f>
        <v/>
      </c>
    </row>
    <row r="43">
      <c r="A43" s="15" t="inlineStr">
        <is>
          <t>MEI</t>
        </is>
      </c>
      <c r="C43" s="11" t="n">
        <v>0.75</v>
      </c>
      <c r="D43" s="9">
        <f>ROUND(D27*C43/100,2)</f>
        <v/>
      </c>
    </row>
    <row r="44">
      <c r="A44" s="3" t="inlineStr">
        <is>
          <t>Total cotización de la persona empleadora</t>
        </is>
      </c>
      <c r="D44" s="10">
        <f>SUM(D39:D43)</f>
        <v/>
      </c>
    </row>
    <row r="45">
      <c r="A45" s="3" t="inlineStr">
        <is>
          <t>Coste mensual total (devengado + cotización)</t>
        </is>
      </c>
      <c r="D45" s="10">
        <f>D23+D44</f>
        <v/>
      </c>
    </row>
    <row r="47" ht="14" customHeight="1">
      <c r="A47" s="16" t="inlineStr">
        <is>
          <t>Notas:</t>
        </is>
      </c>
    </row>
    <row r="48" ht="26" customHeight="1">
      <c r="A48" s="16" t="inlineStr">
        <is>
          <t>· Bases y tipos de 2026 (Orden PJC/297/2026). Salario mínimo de 2026: 1.221 € al mes en 14 pagas o 9,55 € por hora para externas por horas (RD 126/2026).</t>
        </is>
      </c>
    </row>
    <row r="49" ht="26" customHeight="1">
      <c r="A49" s="16" t="inlineStr">
        <is>
          <t>· La reducción del 20 % en contingencias comunes y la bonificación del 80 % en desempleo y FOGASA son las que recoge la guía de la Seguridad Social para 2026. Las familias numerosas pueden tener un beneficio del 45 % que no se suma al 20 %.</t>
        </is>
      </c>
    </row>
    <row r="50" ht="26" customHeight="1">
      <c r="A50" s="16" t="inlineStr">
        <is>
          <t>· Si la persona trabaja por horas en régimen de externa y cobra 9,55 €/h, esa cantidad ya incluye pagas extra y vacaciones: pon las horas del mes × 9,55 en el salario base y marca las pagas como no prorrateadas.</t>
        </is>
      </c>
    </row>
    <row r="51" ht="26" customHeight="1">
      <c r="A51" s="16" t="inlineStr">
        <is>
          <t>· Comprueba el cálculo con la calculadora de cuotas del hogar de la Seguridad Social (Importass). Plantilla orientativa de plantillasymodelos.net, revisada en septiembre de 2026.</t>
        </is>
      </c>
    </row>
  </sheetData>
  <mergeCells count="12">
    <mergeCell ref="B10:D10"/>
    <mergeCell ref="B5:D5"/>
    <mergeCell ref="A50:D50"/>
    <mergeCell ref="B8:D8"/>
    <mergeCell ref="A48:D48"/>
    <mergeCell ref="B4:D4"/>
    <mergeCell ref="B9:D9"/>
    <mergeCell ref="A51:D51"/>
    <mergeCell ref="A49:D49"/>
    <mergeCell ref="B7:D7"/>
    <mergeCell ref="B6:D6"/>
    <mergeCell ref="A47:D47"/>
  </mergeCells>
  <dataValidations count="3">
    <dataValidation sqref="D13" showDropDown="0" showInputMessage="0" showErrorMessage="0" allowBlank="0" type="list">
      <formula1>"SÍ,NO"</formula1>
    </dataValidation>
    <dataValidation sqref="D14" showDropDown="0" showInputMessage="0" showErrorMessage="0" allowBlank="0" type="list">
      <formula1>"INDEFINIDO,TEMPORAL"</formula1>
    </dataValidation>
    <dataValidation sqref="D15" showDropDown="0" showInputMessage="0" showErrorMessage="0" allowBlank="0" type="list">
      <formula1>"SÍ,NO"</formula1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</cols>
  <sheetData>
    <row r="1">
      <c r="A1" s="1" t="inlineStr">
        <is>
          <t>Sistema Especial para Empleados de Hogar · 2026</t>
        </is>
      </c>
    </row>
    <row r="2">
      <c r="A2" s="2" t="inlineStr">
        <is>
          <t>Bases de cotización (Orden PJC/297/2026, art. 15)</t>
        </is>
      </c>
    </row>
    <row r="4">
      <c r="A4" s="3" t="inlineStr">
        <is>
          <t>Retribución mensual desde (€)</t>
        </is>
      </c>
      <c r="B4" s="3" t="inlineStr">
        <is>
          <t>Base de cotización (€/mes)</t>
        </is>
      </c>
    </row>
    <row r="5">
      <c r="A5" s="9" t="n">
        <v>0</v>
      </c>
      <c r="B5" s="9" t="n">
        <v>306</v>
      </c>
    </row>
    <row r="6">
      <c r="A6" s="9" t="n">
        <v>329.01</v>
      </c>
      <c r="B6" s="9" t="n">
        <v>436</v>
      </c>
    </row>
    <row r="7">
      <c r="A7" s="9" t="n">
        <v>510.01</v>
      </c>
      <c r="B7" s="9" t="n">
        <v>602</v>
      </c>
    </row>
    <row r="8">
      <c r="A8" s="9" t="n">
        <v>693.01</v>
      </c>
      <c r="B8" s="9" t="n">
        <v>785</v>
      </c>
    </row>
    <row r="9">
      <c r="A9" s="9" t="n">
        <v>877.01</v>
      </c>
      <c r="B9" s="9" t="n">
        <v>970</v>
      </c>
    </row>
    <row r="10">
      <c r="A10" s="9" t="n">
        <v>1061.01</v>
      </c>
      <c r="B10" s="9" t="n">
        <v>1151</v>
      </c>
    </row>
    <row r="11">
      <c r="A11" s="9" t="n">
        <v>1242.01</v>
      </c>
      <c r="B11" s="9" t="n">
        <v>1424.4</v>
      </c>
    </row>
    <row r="12">
      <c r="A12" s="2" t="inlineStr">
        <is>
          <t>Más de 1.424,40 €: retribución real</t>
        </is>
      </c>
    </row>
    <row r="14">
      <c r="A14" s="7" t="inlineStr">
        <is>
          <t>Salario mínimo 2026 (RD 126/2026)</t>
        </is>
      </c>
    </row>
    <row r="15">
      <c r="A15" s="5" t="inlineStr">
        <is>
          <t>Mensual, 14 pagas</t>
        </is>
      </c>
      <c r="B15" s="9" t="n">
        <v>1221</v>
      </c>
    </row>
    <row r="16">
      <c r="A16" s="5" t="inlineStr">
        <is>
          <t>Hora trabajada (externas por horas)</t>
        </is>
      </c>
      <c r="B16" s="9" t="n">
        <v>9.550000000000001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2026-09-25T10:03:50Z</dcterms:created>
  <dcterms:modified xmlns:dcterms="http://purl.org/dc/terms/" xmlns:xsi="http://www.w3.org/2001/XMLSchema-instance" xsi:type="dcterms:W3CDTF">2026-09-25T10:03:50Z</dcterms:modified>
</cp:coreProperties>
</file>